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ERALDO\OneDrive\Área de Trabalho\Quadra de Ribeirão do Pinhal\"/>
    </mc:Choice>
  </mc:AlternateContent>
  <bookViews>
    <workbookView xWindow="0" yWindow="0" windowWidth="15345" windowHeight="4575"/>
  </bookViews>
  <sheets>
    <sheet name="Planilha1" sheetId="1" r:id="rId1"/>
  </sheets>
  <definedNames>
    <definedName name="_xlnm.Print_Area" localSheetId="0">Planilha1!$A$1:$M$47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1" l="1"/>
  <c r="M21" i="1"/>
  <c r="C25" i="1"/>
  <c r="K23" i="1" l="1"/>
  <c r="I23" i="1"/>
  <c r="G23" i="1"/>
  <c r="E23" i="1"/>
  <c r="K22" i="1"/>
  <c r="I22" i="1"/>
  <c r="G22" i="1"/>
  <c r="E22" i="1"/>
  <c r="M23" i="1" l="1"/>
  <c r="M22" i="1"/>
  <c r="I21" i="1"/>
  <c r="I20" i="1"/>
  <c r="I19" i="1"/>
  <c r="I17" i="1"/>
  <c r="M17" i="1" s="1"/>
  <c r="I16" i="1"/>
  <c r="I15" i="1"/>
  <c r="I14" i="1"/>
  <c r="I13" i="1"/>
  <c r="I12" i="1"/>
  <c r="I11" i="1"/>
  <c r="I10" i="1"/>
  <c r="I25" i="1" l="1"/>
  <c r="G20" i="1"/>
  <c r="K18" i="1"/>
  <c r="K14" i="1"/>
  <c r="H25" i="1" l="1"/>
  <c r="K21" i="1"/>
  <c r="G21" i="1"/>
  <c r="E21" i="1"/>
  <c r="K20" i="1" l="1"/>
  <c r="E20" i="1"/>
  <c r="K19" i="1"/>
  <c r="G19" i="1"/>
  <c r="E19" i="1"/>
  <c r="G18" i="1"/>
  <c r="E18" i="1"/>
  <c r="M18" i="1" s="1"/>
  <c r="G17" i="1"/>
  <c r="E17" i="1"/>
  <c r="K16" i="1"/>
  <c r="G16" i="1"/>
  <c r="E16" i="1"/>
  <c r="K15" i="1"/>
  <c r="G15" i="1"/>
  <c r="E15" i="1"/>
  <c r="G14" i="1"/>
  <c r="E14" i="1"/>
  <c r="M14" i="1" s="1"/>
  <c r="G13" i="1"/>
  <c r="G12" i="1"/>
  <c r="G11" i="1"/>
  <c r="G10" i="1"/>
  <c r="G25" i="1" l="1"/>
  <c r="F25" i="1" s="1"/>
  <c r="M20" i="1"/>
  <c r="M15" i="1"/>
  <c r="M16" i="1"/>
  <c r="Q23" i="1" l="1"/>
  <c r="D8" i="1" l="1"/>
  <c r="K10" i="1"/>
  <c r="E10" i="1"/>
  <c r="M10" i="1" s="1"/>
  <c r="E11" i="1"/>
  <c r="E25" i="1" s="1"/>
  <c r="K13" i="1" l="1"/>
  <c r="K12" i="1"/>
  <c r="K11" i="1"/>
  <c r="E13" i="1"/>
  <c r="E12" i="1"/>
  <c r="M11" i="1" l="1"/>
  <c r="K25" i="1"/>
  <c r="M25" i="1" s="1"/>
  <c r="M12" i="1"/>
  <c r="M13" i="1"/>
  <c r="J25" i="1" l="1"/>
  <c r="D25" i="1"/>
  <c r="L25" i="1" l="1"/>
  <c r="C39" i="1"/>
</calcChain>
</file>

<file path=xl/sharedStrings.xml><?xml version="1.0" encoding="utf-8"?>
<sst xmlns="http://schemas.openxmlformats.org/spreadsheetml/2006/main" count="39" uniqueCount="32">
  <si>
    <t>CRONOGRAMA FISICO ( % )</t>
  </si>
  <si>
    <t>GRUPO DE SERVIÇO</t>
  </si>
  <si>
    <t>A REALIZAR  (DIAS)</t>
  </si>
  <si>
    <t>%</t>
  </si>
  <si>
    <t>R$</t>
  </si>
  <si>
    <t>Item</t>
  </si>
  <si>
    <t>Valor
 do item</t>
  </si>
  <si>
    <t xml:space="preserve"> CRONOGRAMA FíSICO-FINANCEIRO</t>
  </si>
  <si>
    <t>Licitação</t>
  </si>
  <si>
    <t>TOTAL</t>
  </si>
  <si>
    <t>Total</t>
  </si>
  <si>
    <t>ACUMULADO</t>
  </si>
  <si>
    <t>GERALDO GOMES MEDEIROS JUNIOR</t>
  </si>
  <si>
    <t>CREA 21.696-D/PR</t>
  </si>
  <si>
    <t>SERVIÇOS PRELIMINARES</t>
  </si>
  <si>
    <t>MOVIMENTO DE TERRAS</t>
  </si>
  <si>
    <t>INFRAESTRUTURA</t>
  </si>
  <si>
    <t>INSTALAÇÕES ELÉTRICAS</t>
  </si>
  <si>
    <t>ALVENARIA</t>
  </si>
  <si>
    <t>REVESTIMENTO</t>
  </si>
  <si>
    <t>PINTURAS</t>
  </si>
  <si>
    <t>PAVIMENTAÇÃO</t>
  </si>
  <si>
    <t>COBERTURA</t>
  </si>
  <si>
    <t xml:space="preserve"> </t>
  </si>
  <si>
    <t xml:space="preserve">        ENGº CIVIL CREA 21.696/D PR</t>
  </si>
  <si>
    <t>MUNICIPIO DE RIBEIRÃO DO PINHAL</t>
  </si>
  <si>
    <t>OBJETO:  AMPLIAÇÃO E CONCLUSÃO DE QUADRA ESCOLA MUN. CONEGO WENCESLAU VICTOR</t>
  </si>
  <si>
    <t>DATA: 08-08-2022</t>
  </si>
  <si>
    <t>ESTRUTURA METÁLICA</t>
  </si>
  <si>
    <t>PREVENÇÃO DE INCENDIO</t>
  </si>
  <si>
    <t>GRADIL/PORTÕES/CORRIMÃOS/EQUIPAMENTOS</t>
  </si>
  <si>
    <t>LIMPEZA DA OBRA E ARREMATES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</si>
</sst>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_ ;\-#,##0.00\ "/>
    <numFmt numFmtId="166" formatCode="0.000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</cellStyleXfs>
  <cellXfs count="88">
    <xf numFmtId="0" fontId="0" fillId="0" borderId="0" xfId="0"/>
    <xf numFmtId="0" fontId="0" fillId="2" borderId="0" xfId="0" applyFill="1"/>
    <xf numFmtId="0" fontId="7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43" fontId="0" fillId="2" borderId="0" xfId="3" applyFont="1" applyFill="1"/>
    <xf numFmtId="0" fontId="0" fillId="2" borderId="0" xfId="0" applyFill="1" applyBorder="1" applyAlignment="1">
      <alignment wrapText="1"/>
    </xf>
    <xf numFmtId="10" fontId="0" fillId="2" borderId="0" xfId="4" applyNumberFormat="1" applyFont="1" applyFill="1"/>
    <xf numFmtId="43" fontId="5" fillId="2" borderId="0" xfId="3" applyFont="1" applyFill="1"/>
    <xf numFmtId="10" fontId="5" fillId="2" borderId="0" xfId="4" applyNumberFormat="1" applyFont="1" applyFill="1"/>
    <xf numFmtId="43" fontId="6" fillId="2" borderId="0" xfId="3" applyFont="1" applyFill="1"/>
    <xf numFmtId="166" fontId="6" fillId="2" borderId="0" xfId="4" applyNumberFormat="1" applyFont="1" applyFill="1"/>
    <xf numFmtId="43" fontId="6" fillId="2" borderId="0" xfId="3" applyFont="1" applyFill="1" applyBorder="1"/>
    <xf numFmtId="43" fontId="6" fillId="2" borderId="0" xfId="0" applyNumberFormat="1" applyFont="1" applyFill="1"/>
    <xf numFmtId="0" fontId="6" fillId="2" borderId="0" xfId="0" applyFont="1" applyFill="1"/>
    <xf numFmtId="166" fontId="0" fillId="2" borderId="0" xfId="4" applyNumberFormat="1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4" fontId="0" fillId="0" borderId="0" xfId="0" applyNumberFormat="1"/>
    <xf numFmtId="0" fontId="8" fillId="0" borderId="0" xfId="0" applyFont="1" applyAlignment="1" applyProtection="1">
      <alignment vertic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166" fontId="0" fillId="0" borderId="0" xfId="4" applyNumberFormat="1" applyFont="1" applyAlignment="1" applyProtection="1">
      <alignment vertical="center"/>
      <protection locked="0"/>
    </xf>
    <xf numFmtId="39" fontId="10" fillId="2" borderId="6" xfId="0" applyNumberFormat="1" applyFont="1" applyFill="1" applyBorder="1" applyAlignment="1">
      <alignment vertical="center"/>
    </xf>
    <xf numFmtId="10" fontId="9" fillId="2" borderId="6" xfId="4" applyNumberFormat="1" applyFont="1" applyFill="1" applyBorder="1"/>
    <xf numFmtId="165" fontId="9" fillId="2" borderId="6" xfId="3" applyNumberFormat="1" applyFont="1" applyFill="1" applyBorder="1"/>
    <xf numFmtId="10" fontId="9" fillId="2" borderId="6" xfId="0" applyNumberFormat="1" applyFont="1" applyFill="1" applyBorder="1"/>
    <xf numFmtId="43" fontId="6" fillId="2" borderId="0" xfId="3" applyFont="1" applyFill="1" applyAlignment="1">
      <alignment horizontal="left"/>
    </xf>
    <xf numFmtId="0" fontId="0" fillId="2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39" fontId="4" fillId="2" borderId="1" xfId="3" applyNumberFormat="1" applyFont="1" applyFill="1" applyBorder="1" applyAlignment="1">
      <alignment horizontal="right" vertical="center"/>
    </xf>
    <xf numFmtId="10" fontId="0" fillId="2" borderId="1" xfId="0" applyNumberFormat="1" applyFont="1" applyFill="1" applyBorder="1" applyAlignment="1">
      <alignment horizontal="right" vertical="center"/>
    </xf>
    <xf numFmtId="165" fontId="4" fillId="2" borderId="1" xfId="3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/>
    <xf numFmtId="39" fontId="4" fillId="2" borderId="1" xfId="3" applyNumberFormat="1" applyFont="1" applyFill="1" applyBorder="1"/>
    <xf numFmtId="165" fontId="1" fillId="2" borderId="7" xfId="3" applyNumberFormat="1" applyFont="1" applyFill="1" applyBorder="1" applyAlignment="1">
      <alignment horizontal="right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2" borderId="0" xfId="0" applyFont="1" applyFill="1" applyBorder="1"/>
    <xf numFmtId="4" fontId="1" fillId="2" borderId="0" xfId="0" applyNumberFormat="1" applyFont="1" applyFill="1" applyBorder="1" applyAlignment="1">
      <alignment horizontal="right"/>
    </xf>
    <xf numFmtId="43" fontId="6" fillId="2" borderId="0" xfId="3" applyFont="1" applyFill="1" applyAlignment="1">
      <alignment horizontal="left"/>
    </xf>
    <xf numFmtId="43" fontId="6" fillId="2" borderId="0" xfId="3" applyFont="1" applyFill="1" applyAlignment="1">
      <alignment horizontal="left"/>
    </xf>
    <xf numFmtId="0" fontId="0" fillId="2" borderId="0" xfId="0" applyFill="1" applyBorder="1"/>
    <xf numFmtId="4" fontId="0" fillId="2" borderId="0" xfId="0" applyNumberForma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2" borderId="0" xfId="0" applyFont="1" applyFill="1" applyBorder="1"/>
    <xf numFmtId="4" fontId="0" fillId="2" borderId="0" xfId="0" applyNumberFormat="1" applyFont="1" applyFill="1" applyBorder="1" applyAlignment="1">
      <alignment horizontal="right"/>
    </xf>
    <xf numFmtId="4" fontId="0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4" fontId="0" fillId="2" borderId="0" xfId="0" applyNumberFormat="1" applyFill="1" applyBorder="1"/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/>
    <xf numFmtId="39" fontId="4" fillId="2" borderId="14" xfId="3" applyNumberFormat="1" applyFont="1" applyFill="1" applyBorder="1"/>
    <xf numFmtId="10" fontId="0" fillId="2" borderId="14" xfId="0" applyNumberFormat="1" applyFont="1" applyFill="1" applyBorder="1" applyAlignment="1">
      <alignment horizontal="right" vertical="center"/>
    </xf>
    <xf numFmtId="165" fontId="4" fillId="2" borderId="14" xfId="3" applyNumberFormat="1" applyFont="1" applyFill="1" applyBorder="1" applyAlignment="1">
      <alignment horizontal="right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43" fontId="6" fillId="2" borderId="0" xfId="3" applyFont="1" applyFill="1" applyAlignment="1">
      <alignment horizontal="left"/>
    </xf>
    <xf numFmtId="0" fontId="1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17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17" fontId="1" fillId="2" borderId="1" xfId="0" applyNumberFormat="1" applyFont="1" applyFill="1" applyBorder="1" applyAlignment="1">
      <alignment horizontal="center" vertical="center"/>
    </xf>
    <xf numFmtId="17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7" fillId="2" borderId="0" xfId="0" applyFont="1" applyFill="1" applyBorder="1" applyAlignment="1">
      <alignment horizontal="center" vertical="center" wrapText="1"/>
    </xf>
  </cellXfs>
  <cellStyles count="9">
    <cellStyle name="Moeda 2" xfId="2"/>
    <cellStyle name="Moeda 2 2" xfId="6"/>
    <cellStyle name="Normal" xfId="0" builtinId="0"/>
    <cellStyle name="Normal 2" xfId="8"/>
    <cellStyle name="Porcentagem" xfId="4" builtinId="5"/>
    <cellStyle name="Vírgula" xfId="3" builtinId="3"/>
    <cellStyle name="Vírgula 2" xfId="1"/>
    <cellStyle name="Vírgula 2 2" xfId="5"/>
    <cellStyle name="Vírgula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772028</xdr:colOff>
      <xdr:row>0</xdr:row>
      <xdr:rowOff>110290</xdr:rowOff>
    </xdr:from>
    <xdr:to>
      <xdr:col>12</xdr:col>
      <xdr:colOff>521370</xdr:colOff>
      <xdr:row>4</xdr:row>
      <xdr:rowOff>150394</xdr:rowOff>
    </xdr:to>
    <xdr:pic>
      <xdr:nvPicPr>
        <xdr:cNvPr id="3" name="Imagem 2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1475" y="110290"/>
          <a:ext cx="1203158" cy="882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A7" zoomScale="95" zoomScaleNormal="95" workbookViewId="0">
      <selection activeCell="C29" sqref="C29:M29"/>
    </sheetView>
  </sheetViews>
  <sheetFormatPr defaultColWidth="9.140625" defaultRowHeight="15" x14ac:dyDescent="0.25"/>
  <cols>
    <col min="1" max="1" width="5" style="1" bestFit="1" customWidth="1"/>
    <col min="2" max="2" width="42.28515625" style="1" customWidth="1"/>
    <col min="3" max="3" width="12.85546875" style="1" customWidth="1"/>
    <col min="4" max="4" width="10.7109375" style="1" customWidth="1"/>
    <col min="5" max="9" width="11.42578125" style="1" customWidth="1"/>
    <col min="10" max="10" width="10" style="1" customWidth="1"/>
    <col min="11" max="11" width="11.85546875" style="1" customWidth="1"/>
    <col min="12" max="12" width="9.85546875" style="1" customWidth="1"/>
    <col min="13" max="13" width="13.7109375" style="1" customWidth="1"/>
    <col min="14" max="15" width="9.140625" style="1"/>
    <col min="16" max="17" width="15.28515625" style="1" customWidth="1"/>
    <col min="18" max="18" width="9.85546875" style="1" customWidth="1"/>
    <col min="19" max="16384" width="9.140625" style="1"/>
  </cols>
  <sheetData>
    <row r="1" spans="1:19" ht="21" x14ac:dyDescent="0.35">
      <c r="A1" s="76" t="s">
        <v>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9" x14ac:dyDescent="0.25">
      <c r="A2" s="63" t="s">
        <v>25</v>
      </c>
      <c r="B2" s="63"/>
    </row>
    <row r="3" spans="1:19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9" x14ac:dyDescent="0.25">
      <c r="A4" s="63" t="s">
        <v>27</v>
      </c>
      <c r="B4" s="63"/>
      <c r="P4" s="87"/>
      <c r="Q4" s="87"/>
      <c r="R4" s="87"/>
    </row>
    <row r="5" spans="1:19" ht="15.75" thickBot="1" x14ac:dyDescent="0.3">
      <c r="P5" s="87"/>
      <c r="Q5" s="87"/>
      <c r="R5" s="87"/>
    </row>
    <row r="6" spans="1:19" ht="15" customHeight="1" x14ac:dyDescent="0.25">
      <c r="A6" s="81" t="s">
        <v>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3"/>
      <c r="P6" s="87"/>
      <c r="Q6" s="87"/>
      <c r="R6" s="87"/>
    </row>
    <row r="7" spans="1:19" x14ac:dyDescent="0.25">
      <c r="A7" s="64" t="s">
        <v>5</v>
      </c>
      <c r="B7" s="66" t="s">
        <v>1</v>
      </c>
      <c r="C7" s="79" t="s">
        <v>2</v>
      </c>
      <c r="D7" s="79"/>
      <c r="E7" s="79"/>
      <c r="F7" s="79"/>
      <c r="G7" s="79"/>
      <c r="H7" s="79"/>
      <c r="I7" s="79"/>
      <c r="J7" s="79"/>
      <c r="K7" s="79"/>
      <c r="L7" s="79"/>
      <c r="M7" s="80"/>
      <c r="P7" s="87"/>
      <c r="Q7" s="87"/>
      <c r="R7" s="87"/>
    </row>
    <row r="8" spans="1:19" ht="30" customHeight="1" x14ac:dyDescent="0.25">
      <c r="A8" s="64"/>
      <c r="B8" s="66"/>
      <c r="C8" s="65" t="s">
        <v>6</v>
      </c>
      <c r="D8" s="71">
        <f>D30</f>
        <v>0</v>
      </c>
      <c r="E8" s="72"/>
      <c r="F8" s="71">
        <v>60</v>
      </c>
      <c r="G8" s="72"/>
      <c r="H8" s="71">
        <v>90</v>
      </c>
      <c r="I8" s="72"/>
      <c r="J8" s="71">
        <v>120</v>
      </c>
      <c r="K8" s="72"/>
      <c r="L8" s="84" t="s">
        <v>11</v>
      </c>
      <c r="M8" s="85"/>
      <c r="P8" s="86"/>
      <c r="Q8" s="86"/>
      <c r="R8" s="86"/>
      <c r="S8" s="17"/>
    </row>
    <row r="9" spans="1:19" ht="15" customHeight="1" x14ac:dyDescent="0.25">
      <c r="A9" s="64"/>
      <c r="B9" s="66"/>
      <c r="C9" s="65"/>
      <c r="D9" s="15" t="s">
        <v>3</v>
      </c>
      <c r="E9" s="15" t="s">
        <v>4</v>
      </c>
      <c r="F9" s="15" t="s">
        <v>3</v>
      </c>
      <c r="G9" s="15" t="s">
        <v>4</v>
      </c>
      <c r="H9" s="15" t="s">
        <v>3</v>
      </c>
      <c r="I9" s="15" t="s">
        <v>4</v>
      </c>
      <c r="J9" s="15" t="s">
        <v>3</v>
      </c>
      <c r="K9" s="15" t="s">
        <v>4</v>
      </c>
      <c r="L9" s="15"/>
      <c r="M9" s="16"/>
      <c r="P9" s="18"/>
      <c r="Q9" s="19"/>
      <c r="R9" s="25"/>
      <c r="S9" s="17"/>
    </row>
    <row r="10" spans="1:19" ht="15" customHeight="1" thickBot="1" x14ac:dyDescent="0.3">
      <c r="A10" s="31">
        <v>1</v>
      </c>
      <c r="B10" s="32" t="s">
        <v>8</v>
      </c>
      <c r="C10" s="33">
        <v>0</v>
      </c>
      <c r="D10" s="34">
        <v>0</v>
      </c>
      <c r="E10" s="35">
        <f>TRUNC($C10*D10,2)</f>
        <v>0</v>
      </c>
      <c r="F10" s="34">
        <v>0</v>
      </c>
      <c r="G10" s="35">
        <f>TRUNC($C10*F10,2)</f>
        <v>0</v>
      </c>
      <c r="H10" s="34">
        <v>0</v>
      </c>
      <c r="I10" s="35">
        <f>TRUNC($C10*H10,2)</f>
        <v>0</v>
      </c>
      <c r="J10" s="34">
        <v>0</v>
      </c>
      <c r="K10" s="35">
        <f>TRUNC($C10*J10,2)</f>
        <v>0</v>
      </c>
      <c r="L10" s="34"/>
      <c r="M10" s="39">
        <f>SUM(E10,K10)</f>
        <v>0</v>
      </c>
      <c r="P10" s="20"/>
      <c r="Q10" s="20"/>
      <c r="R10" s="25"/>
      <c r="S10" s="2"/>
    </row>
    <row r="11" spans="1:19" ht="15" customHeight="1" thickBot="1" x14ac:dyDescent="0.3">
      <c r="A11" s="31">
        <v>1</v>
      </c>
      <c r="B11" s="36" t="s">
        <v>14</v>
      </c>
      <c r="C11" s="33">
        <v>3391.31</v>
      </c>
      <c r="D11" s="34">
        <v>1</v>
      </c>
      <c r="E11" s="35">
        <f>TRUNC($C$11*D11,2)</f>
        <v>3391.31</v>
      </c>
      <c r="F11" s="34">
        <v>0</v>
      </c>
      <c r="G11" s="35">
        <f t="shared" ref="G11" si="0">TRUNC($C$11*F11,2)</f>
        <v>0</v>
      </c>
      <c r="H11" s="34">
        <v>0</v>
      </c>
      <c r="I11" s="35">
        <f t="shared" ref="I11" si="1">TRUNC($C$11*H11,2)</f>
        <v>0</v>
      </c>
      <c r="J11" s="34">
        <v>0</v>
      </c>
      <c r="K11" s="35">
        <f t="shared" ref="K11" si="2">TRUNC($C$11*J11,2)</f>
        <v>0</v>
      </c>
      <c r="L11" s="34">
        <v>1</v>
      </c>
      <c r="M11" s="39">
        <f>SUM(E11,K11)</f>
        <v>3391.31</v>
      </c>
      <c r="P11" s="18"/>
      <c r="Q11" s="19"/>
      <c r="R11" s="25"/>
      <c r="S11" s="17"/>
    </row>
    <row r="12" spans="1:19" ht="15.75" thickBot="1" x14ac:dyDescent="0.3">
      <c r="A12" s="31">
        <v>2</v>
      </c>
      <c r="B12" s="37" t="s">
        <v>15</v>
      </c>
      <c r="C12" s="38">
        <v>221.95</v>
      </c>
      <c r="D12" s="34">
        <v>1</v>
      </c>
      <c r="E12" s="35">
        <f t="shared" ref="E12:K13" si="3">TRUNC($C12*D12,2)</f>
        <v>221.95</v>
      </c>
      <c r="F12" s="34"/>
      <c r="G12" s="35">
        <f t="shared" ref="G12:G13" si="4">TRUNC($C12*F12,2)</f>
        <v>0</v>
      </c>
      <c r="H12" s="34"/>
      <c r="I12" s="35">
        <f t="shared" ref="I12:I13" si="5">TRUNC($C12*H12,2)</f>
        <v>0</v>
      </c>
      <c r="J12" s="34"/>
      <c r="K12" s="35">
        <f t="shared" si="3"/>
        <v>0</v>
      </c>
      <c r="L12" s="34">
        <v>1</v>
      </c>
      <c r="M12" s="39">
        <f>SUM(E12,K12)+0.01</f>
        <v>221.95999999999998</v>
      </c>
      <c r="P12" s="20"/>
      <c r="Q12" s="21"/>
      <c r="R12" s="25"/>
      <c r="S12" s="17"/>
    </row>
    <row r="13" spans="1:19" ht="15.75" thickBot="1" x14ac:dyDescent="0.3">
      <c r="A13" s="31">
        <v>3</v>
      </c>
      <c r="B13" s="37" t="s">
        <v>16</v>
      </c>
      <c r="C13" s="38">
        <v>23637.5</v>
      </c>
      <c r="D13" s="34">
        <v>1</v>
      </c>
      <c r="E13" s="35">
        <f t="shared" si="3"/>
        <v>23637.5</v>
      </c>
      <c r="F13" s="34"/>
      <c r="G13" s="35">
        <f t="shared" si="4"/>
        <v>0</v>
      </c>
      <c r="H13" s="34"/>
      <c r="I13" s="35">
        <f t="shared" si="5"/>
        <v>0</v>
      </c>
      <c r="J13" s="34"/>
      <c r="K13" s="35">
        <f t="shared" si="3"/>
        <v>0</v>
      </c>
      <c r="L13" s="34">
        <v>1</v>
      </c>
      <c r="M13" s="39">
        <f>SUM(E13,K13)</f>
        <v>23637.5</v>
      </c>
      <c r="P13" s="20"/>
      <c r="Q13" s="21"/>
      <c r="R13" s="25"/>
      <c r="S13" s="17"/>
    </row>
    <row r="14" spans="1:19" ht="15.75" thickBot="1" x14ac:dyDescent="0.3">
      <c r="A14" s="31">
        <v>4</v>
      </c>
      <c r="B14" s="37" t="s">
        <v>17</v>
      </c>
      <c r="C14" s="33">
        <v>9545.91</v>
      </c>
      <c r="D14" s="34"/>
      <c r="E14" s="35">
        <f>TRUNC($C$11*D14,2)</f>
        <v>0</v>
      </c>
      <c r="F14" s="34">
        <v>0</v>
      </c>
      <c r="G14" s="35">
        <f t="shared" ref="G14" si="6">TRUNC($C$11*F14,2)</f>
        <v>0</v>
      </c>
      <c r="H14" s="34"/>
      <c r="I14" s="35">
        <f>TRUNC($C$14*H14,2)</f>
        <v>0</v>
      </c>
      <c r="J14" s="34">
        <v>1</v>
      </c>
      <c r="K14" s="35">
        <f>TRUNC($C$14*J14,2)</f>
        <v>9545.91</v>
      </c>
      <c r="L14" s="34">
        <v>1</v>
      </c>
      <c r="M14" s="39">
        <f>SUM(E14,K14)</f>
        <v>9545.91</v>
      </c>
      <c r="P14" s="20"/>
      <c r="Q14" s="21"/>
      <c r="R14" s="25"/>
      <c r="S14" s="17"/>
    </row>
    <row r="15" spans="1:19" ht="15.75" thickBot="1" x14ac:dyDescent="0.3">
      <c r="A15" s="31">
        <v>5</v>
      </c>
      <c r="B15" s="37" t="s">
        <v>18</v>
      </c>
      <c r="C15" s="38">
        <v>699.79</v>
      </c>
      <c r="D15" s="34"/>
      <c r="E15" s="35">
        <f t="shared" ref="E15:E16" si="7">TRUNC($C15*D15,2)</f>
        <v>0</v>
      </c>
      <c r="F15" s="34">
        <v>1</v>
      </c>
      <c r="G15" s="35">
        <f t="shared" ref="G15:G16" si="8">TRUNC($C15*F15,2)</f>
        <v>699.79</v>
      </c>
      <c r="H15" s="34"/>
      <c r="I15" s="35">
        <f t="shared" ref="I15:I16" si="9">TRUNC($C15*H15,2)</f>
        <v>0</v>
      </c>
      <c r="J15" s="34"/>
      <c r="K15" s="35">
        <f t="shared" ref="K15:K16" si="10">TRUNC($C15*J15,2)</f>
        <v>0</v>
      </c>
      <c r="L15" s="34">
        <v>1</v>
      </c>
      <c r="M15" s="39">
        <f>SUM(E15,K15,G15)</f>
        <v>699.79</v>
      </c>
      <c r="P15" s="20"/>
      <c r="Q15" s="21"/>
      <c r="R15" s="25"/>
      <c r="S15" s="17"/>
    </row>
    <row r="16" spans="1:19" ht="15.75" thickBot="1" x14ac:dyDescent="0.3">
      <c r="A16" s="31">
        <v>6</v>
      </c>
      <c r="B16" s="37" t="s">
        <v>19</v>
      </c>
      <c r="C16" s="38">
        <v>9757</v>
      </c>
      <c r="D16" s="34">
        <v>0</v>
      </c>
      <c r="E16" s="35">
        <f t="shared" si="7"/>
        <v>0</v>
      </c>
      <c r="F16" s="34">
        <v>1</v>
      </c>
      <c r="G16" s="35">
        <f t="shared" si="8"/>
        <v>9757</v>
      </c>
      <c r="H16" s="34"/>
      <c r="I16" s="35">
        <f t="shared" si="9"/>
        <v>0</v>
      </c>
      <c r="J16" s="34"/>
      <c r="K16" s="35">
        <f t="shared" si="10"/>
        <v>0</v>
      </c>
      <c r="L16" s="34">
        <v>1</v>
      </c>
      <c r="M16" s="39">
        <f>SUM(E16,K16,G16)</f>
        <v>9757</v>
      </c>
      <c r="P16" s="20"/>
      <c r="Q16" s="21"/>
      <c r="R16" s="25"/>
      <c r="S16" s="17"/>
    </row>
    <row r="17" spans="1:20" ht="15.75" thickBot="1" x14ac:dyDescent="0.3">
      <c r="A17" s="31">
        <v>7</v>
      </c>
      <c r="B17" s="37" t="s">
        <v>21</v>
      </c>
      <c r="C17" s="33">
        <v>117672.59</v>
      </c>
      <c r="D17" s="34">
        <v>0</v>
      </c>
      <c r="E17" s="35">
        <f>TRUNC($C17*D17,2)</f>
        <v>0</v>
      </c>
      <c r="F17" s="34">
        <v>0</v>
      </c>
      <c r="G17" s="35">
        <f>TRUNC($C17*F17,2)</f>
        <v>0</v>
      </c>
      <c r="H17" s="34">
        <v>1</v>
      </c>
      <c r="I17" s="35">
        <f>TRUNC($C17*H17,2)</f>
        <v>117672.59</v>
      </c>
      <c r="J17" s="34"/>
      <c r="K17" s="35"/>
      <c r="L17" s="34">
        <v>0</v>
      </c>
      <c r="M17" s="39">
        <f>SUM(I17)</f>
        <v>117672.59</v>
      </c>
      <c r="P17" s="20"/>
      <c r="Q17" s="21"/>
      <c r="R17" s="25"/>
      <c r="S17" s="17"/>
    </row>
    <row r="18" spans="1:20" ht="15.75" thickBot="1" x14ac:dyDescent="0.3">
      <c r="A18" s="31">
        <v>8</v>
      </c>
      <c r="B18" s="37" t="s">
        <v>20</v>
      </c>
      <c r="C18" s="33">
        <v>37394.58</v>
      </c>
      <c r="D18" s="34"/>
      <c r="E18" s="35">
        <f>TRUNC($C$11*D18,2)</f>
        <v>0</v>
      </c>
      <c r="F18" s="34">
        <v>0</v>
      </c>
      <c r="G18" s="35">
        <f t="shared" ref="G18" si="11">TRUNC($C$11*F18,2)</f>
        <v>0</v>
      </c>
      <c r="H18" s="34">
        <v>1</v>
      </c>
      <c r="I18" s="35"/>
      <c r="J18" s="34">
        <v>1</v>
      </c>
      <c r="K18" s="35">
        <f>TRUNC($C$18*J18,2)</f>
        <v>37394.58</v>
      </c>
      <c r="L18" s="34">
        <v>1</v>
      </c>
      <c r="M18" s="39">
        <f>SUM(E18,K18)</f>
        <v>37394.58</v>
      </c>
      <c r="P18" s="20"/>
      <c r="Q18" s="21"/>
      <c r="R18" s="25"/>
      <c r="S18" s="17"/>
    </row>
    <row r="19" spans="1:20" ht="15.75" thickBot="1" x14ac:dyDescent="0.3">
      <c r="A19" s="31">
        <v>9</v>
      </c>
      <c r="B19" s="37" t="s">
        <v>30</v>
      </c>
      <c r="C19" s="38">
        <v>81916.929999999993</v>
      </c>
      <c r="D19" s="34"/>
      <c r="E19" s="35">
        <f t="shared" ref="E19:E20" si="12">TRUNC($C19*D19,2)</f>
        <v>0</v>
      </c>
      <c r="F19" s="34">
        <v>0.8</v>
      </c>
      <c r="G19" s="35">
        <f t="shared" ref="G19" si="13">TRUNC($C19*F19,2)</f>
        <v>65533.54</v>
      </c>
      <c r="H19" s="34"/>
      <c r="I19" s="35">
        <f t="shared" ref="I19:I21" si="14">TRUNC($C19*H19,2)</f>
        <v>0</v>
      </c>
      <c r="J19" s="34">
        <v>0.2</v>
      </c>
      <c r="K19" s="35">
        <f t="shared" ref="K19:K20" si="15">TRUNC($C19*J19,2)</f>
        <v>16383.38</v>
      </c>
      <c r="L19" s="34">
        <v>1</v>
      </c>
      <c r="M19" s="39">
        <f>SUM(E19,K19,G19)+0.01</f>
        <v>81916.929999999993</v>
      </c>
      <c r="P19" s="20"/>
      <c r="Q19" s="21"/>
      <c r="R19" s="25"/>
      <c r="S19" s="17"/>
    </row>
    <row r="20" spans="1:20" ht="15.75" thickBot="1" x14ac:dyDescent="0.3">
      <c r="A20" s="31">
        <v>10</v>
      </c>
      <c r="B20" s="37" t="s">
        <v>28</v>
      </c>
      <c r="C20" s="38">
        <v>142682.29999999999</v>
      </c>
      <c r="D20" s="34">
        <v>0</v>
      </c>
      <c r="E20" s="35">
        <f t="shared" si="12"/>
        <v>0</v>
      </c>
      <c r="F20" s="34">
        <v>1</v>
      </c>
      <c r="G20" s="35">
        <f t="shared" ref="G20" si="16">TRUNC($C20*F20,2)</f>
        <v>142682.29999999999</v>
      </c>
      <c r="H20" s="34"/>
      <c r="I20" s="35">
        <f t="shared" si="14"/>
        <v>0</v>
      </c>
      <c r="J20" s="34"/>
      <c r="K20" s="35">
        <f t="shared" si="15"/>
        <v>0</v>
      </c>
      <c r="L20" s="34">
        <v>1</v>
      </c>
      <c r="M20" s="39">
        <f>SUM(E20,K20,G20+0.01)</f>
        <v>142682.31</v>
      </c>
      <c r="P20" s="20"/>
      <c r="Q20" s="21"/>
      <c r="R20" s="25"/>
      <c r="S20" s="17"/>
    </row>
    <row r="21" spans="1:20" ht="15.75" thickBot="1" x14ac:dyDescent="0.3">
      <c r="A21" s="31">
        <v>11</v>
      </c>
      <c r="B21" s="37" t="s">
        <v>22</v>
      </c>
      <c r="C21" s="38">
        <v>105688.86</v>
      </c>
      <c r="D21" s="34">
        <v>0</v>
      </c>
      <c r="E21" s="35">
        <f t="shared" ref="E21" si="17">TRUNC($C21*D21,2)</f>
        <v>0</v>
      </c>
      <c r="F21" s="34"/>
      <c r="G21" s="35">
        <f t="shared" ref="G21" si="18">TRUNC($C21*F21,2)</f>
        <v>0</v>
      </c>
      <c r="H21" s="34">
        <v>1</v>
      </c>
      <c r="I21" s="35">
        <f t="shared" si="14"/>
        <v>105688.86</v>
      </c>
      <c r="J21" s="34"/>
      <c r="K21" s="35">
        <f t="shared" ref="K21" si="19">TRUNC($C21*J21,2)</f>
        <v>0</v>
      </c>
      <c r="L21" s="34">
        <v>1</v>
      </c>
      <c r="M21" s="39">
        <f>SUM(E21,K21,I21)</f>
        <v>105688.86</v>
      </c>
      <c r="P21" s="20"/>
      <c r="Q21" s="22"/>
      <c r="R21" s="25"/>
    </row>
    <row r="22" spans="1:20" ht="15.75" thickBot="1" x14ac:dyDescent="0.3">
      <c r="A22" s="31">
        <v>12</v>
      </c>
      <c r="B22" s="37" t="s">
        <v>29</v>
      </c>
      <c r="C22" s="38">
        <v>1248.9100000000001</v>
      </c>
      <c r="D22" s="34">
        <v>0</v>
      </c>
      <c r="E22" s="35">
        <f t="shared" ref="E22:E23" si="20">TRUNC($C22*D22,2)</f>
        <v>0</v>
      </c>
      <c r="F22" s="34"/>
      <c r="G22" s="35">
        <f t="shared" ref="G22:G23" si="21">TRUNC($C22*F22,2)</f>
        <v>0</v>
      </c>
      <c r="H22" s="34"/>
      <c r="I22" s="35">
        <f t="shared" ref="I22:I23" si="22">TRUNC($C22*H22,2)</f>
        <v>0</v>
      </c>
      <c r="J22" s="34">
        <v>1</v>
      </c>
      <c r="K22" s="35">
        <f t="shared" ref="K22:K23" si="23">TRUNC($C22*J22,2)</f>
        <v>1248.9100000000001</v>
      </c>
      <c r="L22" s="34">
        <v>1</v>
      </c>
      <c r="M22" s="39">
        <f>SUM(E22,K22)</f>
        <v>1248.9100000000001</v>
      </c>
      <c r="P22" s="20"/>
      <c r="Q22" s="20"/>
      <c r="R22" s="20"/>
    </row>
    <row r="23" spans="1:20" ht="15.75" thickBot="1" x14ac:dyDescent="0.3">
      <c r="A23" s="31">
        <v>13</v>
      </c>
      <c r="B23" s="37" t="s">
        <v>31</v>
      </c>
      <c r="C23" s="38">
        <v>1452.51</v>
      </c>
      <c r="D23" s="34">
        <v>0</v>
      </c>
      <c r="E23" s="35">
        <f t="shared" si="20"/>
        <v>0</v>
      </c>
      <c r="F23" s="34"/>
      <c r="G23" s="35">
        <f t="shared" si="21"/>
        <v>0</v>
      </c>
      <c r="H23" s="34"/>
      <c r="I23" s="35">
        <f t="shared" si="22"/>
        <v>0</v>
      </c>
      <c r="J23" s="34">
        <v>1</v>
      </c>
      <c r="K23" s="35">
        <f t="shared" si="23"/>
        <v>1452.51</v>
      </c>
      <c r="L23" s="34">
        <v>1</v>
      </c>
      <c r="M23" s="39">
        <f>SUM(E23,K23)</f>
        <v>1452.51</v>
      </c>
      <c r="P23" s="23" t="s">
        <v>9</v>
      </c>
      <c r="Q23" s="24">
        <f>Q11+Q9</f>
        <v>0</v>
      </c>
      <c r="R23" s="23"/>
      <c r="S23" s="3"/>
    </row>
    <row r="24" spans="1:20" ht="15.75" thickBot="1" x14ac:dyDescent="0.3">
      <c r="A24" s="57"/>
      <c r="B24" s="58"/>
      <c r="C24" s="59"/>
      <c r="D24" s="60"/>
      <c r="E24" s="61"/>
      <c r="F24" s="60"/>
      <c r="G24" s="61"/>
      <c r="H24" s="60"/>
      <c r="I24" s="61"/>
      <c r="J24" s="60"/>
      <c r="K24" s="61"/>
      <c r="L24" s="60"/>
      <c r="M24" s="39"/>
      <c r="P24" s="23"/>
      <c r="Q24" s="24"/>
      <c r="R24" s="23"/>
      <c r="S24" s="3"/>
    </row>
    <row r="25" spans="1:20" ht="15.75" thickBot="1" x14ac:dyDescent="0.3">
      <c r="A25" s="68" t="s">
        <v>10</v>
      </c>
      <c r="B25" s="69"/>
      <c r="C25" s="26">
        <f>C11+C12+C13+C14+C15+C16+C17+C18+C19+C20+C21+C22+C23-0.01</f>
        <v>535310.13</v>
      </c>
      <c r="D25" s="27">
        <f>E25/$C$25</f>
        <v>5.09064904114555E-2</v>
      </c>
      <c r="E25" s="28">
        <f>SUM(E11:E23)</f>
        <v>27250.76</v>
      </c>
      <c r="F25" s="27">
        <f>G25/$C$25</f>
        <v>0.40849708934146267</v>
      </c>
      <c r="G25" s="28">
        <f>SUM(G11:G23)</f>
        <v>218672.63</v>
      </c>
      <c r="H25" s="27">
        <f>I25/$C$25</f>
        <v>0.41725616139563809</v>
      </c>
      <c r="I25" s="28">
        <f>SUM(I11:I23)</f>
        <v>223361.45</v>
      </c>
      <c r="J25" s="27">
        <f>K25/$C$25</f>
        <v>0.12334025885144376</v>
      </c>
      <c r="K25" s="28">
        <f>SUM(K11:K23)</f>
        <v>66025.290000000008</v>
      </c>
      <c r="L25" s="29">
        <f>SUM(J25,D25,F25,H25)</f>
        <v>1</v>
      </c>
      <c r="M25" s="39">
        <f>SUM(G25,E25,I25,K25)</f>
        <v>535310.13</v>
      </c>
    </row>
    <row r="26" spans="1:20" x14ac:dyDescent="0.25">
      <c r="C26" s="4"/>
      <c r="D26" s="4"/>
      <c r="E26" s="4"/>
      <c r="F26" s="4"/>
      <c r="G26" s="4"/>
      <c r="H26" s="4"/>
      <c r="I26" s="4"/>
      <c r="J26" s="4"/>
      <c r="K26" s="4"/>
    </row>
    <row r="27" spans="1:20" ht="15" customHeight="1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P27" s="75"/>
      <c r="Q27" s="75"/>
      <c r="R27" s="75"/>
      <c r="S27" s="75"/>
      <c r="T27" s="5"/>
    </row>
    <row r="28" spans="1:20" x14ac:dyDescent="0.25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46"/>
      <c r="P28" s="75"/>
      <c r="Q28" s="75"/>
      <c r="R28" s="75"/>
      <c r="S28" s="75"/>
      <c r="T28" s="5"/>
    </row>
    <row r="29" spans="1:20" ht="18" customHeight="1" x14ac:dyDescent="0.25">
      <c r="A29" s="70"/>
      <c r="B29" s="70" t="s">
        <v>12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46"/>
    </row>
    <row r="30" spans="1:20" ht="10.5" customHeight="1" x14ac:dyDescent="0.25">
      <c r="A30" s="70"/>
      <c r="B30" s="70"/>
      <c r="C30" s="47"/>
      <c r="D30" s="74"/>
      <c r="E30" s="74"/>
      <c r="F30" s="48"/>
      <c r="G30" s="48"/>
      <c r="H30" s="48"/>
      <c r="I30" s="48"/>
      <c r="J30" s="74"/>
      <c r="K30" s="74"/>
      <c r="L30" s="77"/>
      <c r="M30" s="77"/>
      <c r="N30" s="46"/>
    </row>
    <row r="31" spans="1:20" ht="11.25" customHeight="1" x14ac:dyDescent="0.25">
      <c r="A31" s="40" t="s">
        <v>23</v>
      </c>
      <c r="B31" s="41" t="s">
        <v>24</v>
      </c>
      <c r="C31" s="46"/>
      <c r="D31" s="47"/>
      <c r="E31" s="49"/>
      <c r="F31" s="49"/>
      <c r="G31" s="49"/>
      <c r="H31" s="49"/>
      <c r="I31" s="49"/>
      <c r="J31" s="47"/>
      <c r="K31" s="49"/>
      <c r="L31" s="43"/>
      <c r="M31" s="43"/>
      <c r="N31" s="46"/>
    </row>
    <row r="32" spans="1:20" x14ac:dyDescent="0.25">
      <c r="A32" s="40"/>
      <c r="B32" s="41"/>
      <c r="C32" s="46"/>
      <c r="D32" s="47"/>
      <c r="E32" s="43"/>
      <c r="F32" s="43"/>
      <c r="G32" s="43"/>
      <c r="H32" s="43"/>
      <c r="I32" s="43"/>
      <c r="J32" s="47"/>
      <c r="K32" s="43"/>
      <c r="L32" s="43"/>
      <c r="M32" s="43"/>
      <c r="N32" s="46"/>
    </row>
    <row r="33" spans="1:14" x14ac:dyDescent="0.25">
      <c r="A33" s="50"/>
      <c r="B33" s="51"/>
      <c r="C33" s="52"/>
      <c r="D33" s="53"/>
      <c r="E33" s="54"/>
      <c r="F33" s="54"/>
      <c r="G33" s="54"/>
      <c r="H33" s="54"/>
      <c r="I33" s="54"/>
      <c r="J33" s="53"/>
      <c r="K33" s="54"/>
      <c r="L33" s="53"/>
      <c r="M33" s="53"/>
      <c r="N33" s="46"/>
    </row>
    <row r="34" spans="1:14" x14ac:dyDescent="0.25">
      <c r="A34" s="55"/>
      <c r="B34" s="51"/>
      <c r="C34" s="46"/>
      <c r="D34" s="47"/>
      <c r="E34" s="53"/>
      <c r="F34" s="53"/>
      <c r="G34" s="53"/>
      <c r="H34" s="53"/>
      <c r="I34" s="53"/>
      <c r="J34" s="47"/>
      <c r="K34" s="53"/>
      <c r="L34" s="47"/>
      <c r="M34" s="47"/>
      <c r="N34" s="56"/>
    </row>
    <row r="35" spans="1:14" x14ac:dyDescent="0.25">
      <c r="A35" s="40"/>
      <c r="B35" s="41"/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6"/>
    </row>
    <row r="36" spans="1:14" x14ac:dyDescent="0.25">
      <c r="A36" s="40"/>
      <c r="B36" s="41"/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</row>
    <row r="37" spans="1:14" x14ac:dyDescent="0.25">
      <c r="B37" s="4"/>
      <c r="C37" s="6"/>
      <c r="D37" s="6"/>
      <c r="E37" s="6"/>
      <c r="F37" s="6"/>
      <c r="G37" s="6"/>
      <c r="H37" s="6"/>
      <c r="I37" s="6"/>
      <c r="J37" s="6"/>
      <c r="K37" s="6"/>
    </row>
    <row r="38" spans="1:14" x14ac:dyDescent="0.25">
      <c r="B38" s="73"/>
      <c r="C38" s="73"/>
      <c r="D38" s="30"/>
      <c r="E38" s="30"/>
      <c r="F38" s="44"/>
      <c r="G38" s="44"/>
      <c r="H38" s="45"/>
      <c r="I38" s="45"/>
      <c r="J38" s="30"/>
      <c r="K38" s="30"/>
    </row>
    <row r="39" spans="1:14" hidden="1" x14ac:dyDescent="0.25">
      <c r="B39" s="7">
        <v>400000</v>
      </c>
      <c r="C39" s="8" t="e">
        <f>B39/B38</f>
        <v>#DIV/0!</v>
      </c>
      <c r="D39" s="8"/>
      <c r="E39" s="8"/>
      <c r="F39" s="8"/>
      <c r="G39" s="8"/>
      <c r="H39" s="8"/>
      <c r="I39" s="8"/>
      <c r="J39" s="8"/>
      <c r="K39" s="8"/>
    </row>
    <row r="40" spans="1:14" ht="15" hidden="1" customHeight="1" x14ac:dyDescent="0.25">
      <c r="B40" s="9"/>
      <c r="C40" s="10"/>
      <c r="D40" s="10"/>
      <c r="E40" s="10"/>
      <c r="F40" s="10"/>
      <c r="G40" s="10"/>
      <c r="H40" s="10"/>
      <c r="I40" s="10"/>
      <c r="J40" s="10"/>
      <c r="K40" s="10"/>
    </row>
    <row r="41" spans="1:14" ht="15" hidden="1" customHeight="1" x14ac:dyDescent="0.25">
      <c r="B41" s="11"/>
      <c r="C41" s="10"/>
      <c r="D41" s="10"/>
      <c r="E41" s="10"/>
      <c r="F41" s="10"/>
      <c r="G41" s="10"/>
      <c r="H41" s="10"/>
      <c r="I41" s="10"/>
      <c r="J41" s="10"/>
      <c r="K41" s="10"/>
    </row>
    <row r="42" spans="1:14" x14ac:dyDescent="0.25">
      <c r="B42" s="11"/>
      <c r="C42" s="10"/>
      <c r="D42" s="10"/>
      <c r="E42" s="10"/>
      <c r="F42" s="10"/>
      <c r="G42" s="10"/>
      <c r="H42" s="10"/>
      <c r="I42" s="10"/>
      <c r="J42" s="10"/>
      <c r="K42" s="10"/>
    </row>
    <row r="43" spans="1:14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</row>
    <row r="44" spans="1:14" ht="24" customHeight="1" x14ac:dyDescent="0.25"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4" x14ac:dyDescent="0.25">
      <c r="C45" s="67" t="s">
        <v>12</v>
      </c>
      <c r="D45" s="67"/>
      <c r="E45" s="67"/>
      <c r="F45" s="67"/>
      <c r="G45" s="67"/>
      <c r="H45" s="67"/>
      <c r="I45" s="67"/>
      <c r="J45" s="67"/>
      <c r="K45" s="67"/>
    </row>
    <row r="46" spans="1:14" x14ac:dyDescent="0.25">
      <c r="C46" s="62" t="s">
        <v>13</v>
      </c>
      <c r="D46" s="62"/>
      <c r="E46" s="62"/>
      <c r="F46" s="62"/>
      <c r="G46" s="62"/>
      <c r="H46" s="62"/>
      <c r="I46" s="62"/>
      <c r="J46" s="62"/>
      <c r="K46" s="62"/>
    </row>
    <row r="56" spans="3:11" x14ac:dyDescent="0.25">
      <c r="C56" s="14"/>
      <c r="D56" s="14"/>
      <c r="E56" s="14"/>
      <c r="F56" s="14"/>
      <c r="G56" s="14"/>
      <c r="H56" s="14"/>
      <c r="I56" s="14"/>
      <c r="J56" s="14"/>
      <c r="K56" s="14"/>
    </row>
    <row r="57" spans="3:11" x14ac:dyDescent="0.25">
      <c r="C57" s="14"/>
      <c r="D57" s="14"/>
      <c r="E57" s="14"/>
      <c r="F57" s="14"/>
      <c r="G57" s="14"/>
      <c r="H57" s="14"/>
      <c r="I57" s="14"/>
      <c r="J57" s="14"/>
      <c r="K57" s="14"/>
    </row>
  </sheetData>
  <mergeCells count="28">
    <mergeCell ref="P27:S28"/>
    <mergeCell ref="A1:M1"/>
    <mergeCell ref="L30:M30"/>
    <mergeCell ref="A28:M28"/>
    <mergeCell ref="C7:M7"/>
    <mergeCell ref="C29:M29"/>
    <mergeCell ref="A6:M6"/>
    <mergeCell ref="L8:M8"/>
    <mergeCell ref="A2:B2"/>
    <mergeCell ref="A29:A30"/>
    <mergeCell ref="A4:B4"/>
    <mergeCell ref="P8:R8"/>
    <mergeCell ref="P4:R7"/>
    <mergeCell ref="D8:E8"/>
    <mergeCell ref="J8:K8"/>
    <mergeCell ref="H8:I8"/>
    <mergeCell ref="C46:K46"/>
    <mergeCell ref="A3:K3"/>
    <mergeCell ref="A7:A9"/>
    <mergeCell ref="C8:C9"/>
    <mergeCell ref="B7:B9"/>
    <mergeCell ref="C45:K45"/>
    <mergeCell ref="A25:B25"/>
    <mergeCell ref="B29:B30"/>
    <mergeCell ref="F8:G8"/>
    <mergeCell ref="B38:C38"/>
    <mergeCell ref="D30:E30"/>
    <mergeCell ref="J30:K30"/>
  </mergeCells>
  <printOptions horizontalCentered="1"/>
  <pageMargins left="0.19685039370078741" right="0.19685039370078741" top="0.78740157480314965" bottom="0.23622047244094491" header="0.31496062992125984" footer="0.19685039370078741"/>
  <pageSetup paperSize="9" scale="8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>Secretaria de Estado de Infraestrutura e Logistica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Walter</dc:creator>
  <cp:lastModifiedBy>GERALDO</cp:lastModifiedBy>
  <cp:lastPrinted>2022-08-10T18:11:22Z</cp:lastPrinted>
  <dcterms:created xsi:type="dcterms:W3CDTF">2017-02-01T19:00:58Z</dcterms:created>
  <dcterms:modified xsi:type="dcterms:W3CDTF">2022-10-29T13:02:39Z</dcterms:modified>
</cp:coreProperties>
</file>