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650"/>
  </bookViews>
  <sheets>
    <sheet name="Orçamento" sheetId="1" r:id="rId1"/>
    <sheet name="Cronogram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I42" i="1"/>
  <c r="C11" i="2" l="1"/>
  <c r="C10" i="2"/>
  <c r="C9" i="2"/>
  <c r="C8" i="2"/>
  <c r="C7" i="2"/>
  <c r="C6" i="2"/>
  <c r="B11" i="2"/>
  <c r="B10" i="2"/>
  <c r="B9" i="2"/>
  <c r="B8" i="2"/>
  <c r="B7" i="2"/>
  <c r="B6" i="2"/>
  <c r="H38" i="1"/>
  <c r="I38" i="1" s="1"/>
  <c r="I39" i="1" s="1"/>
  <c r="H18" i="1"/>
  <c r="H39" i="1" l="1"/>
  <c r="I18" i="1"/>
  <c r="H28" i="1" l="1"/>
  <c r="I28" i="1" s="1"/>
  <c r="H33" i="1"/>
  <c r="I33" i="1" s="1"/>
  <c r="H34" i="1"/>
  <c r="I34" i="1" s="1"/>
  <c r="H32" i="1"/>
  <c r="I32" i="1" s="1"/>
  <c r="H23" i="1"/>
  <c r="I23" i="1" s="1"/>
  <c r="H24" i="1"/>
  <c r="I24" i="1" s="1"/>
  <c r="H22" i="1"/>
  <c r="I22" i="1" s="1"/>
  <c r="H16" i="1"/>
  <c r="I16" i="1" s="1"/>
  <c r="H17" i="1"/>
  <c r="I17" i="1" s="1"/>
  <c r="H15" i="1"/>
  <c r="H12" i="1"/>
  <c r="I12" i="1" s="1"/>
  <c r="I15" i="1" l="1"/>
  <c r="I19" i="1" s="1"/>
  <c r="H19" i="1"/>
  <c r="H29" i="1"/>
  <c r="I29" i="1"/>
  <c r="K11" i="2" s="1"/>
  <c r="I35" i="1"/>
  <c r="I13" i="1"/>
  <c r="I25" i="1"/>
  <c r="H35" i="1"/>
  <c r="H25" i="1"/>
  <c r="H13" i="1"/>
  <c r="I9" i="2" l="1"/>
  <c r="I13" i="2" s="1"/>
  <c r="K9" i="2"/>
  <c r="E8" i="2"/>
  <c r="G8" i="2"/>
  <c r="G13" i="2" s="1"/>
  <c r="E6" i="2"/>
  <c r="C13" i="2"/>
  <c r="D11" i="2" s="1"/>
  <c r="K10" i="2"/>
  <c r="E7" i="2"/>
  <c r="H13" i="2" l="1"/>
  <c r="D7" i="2"/>
  <c r="D6" i="2"/>
  <c r="D9" i="2"/>
  <c r="K13" i="2"/>
  <c r="L13" i="2" s="1"/>
  <c r="D10" i="2"/>
  <c r="E13" i="2"/>
  <c r="D8" i="2"/>
  <c r="J13" i="2"/>
  <c r="D13" i="2" l="1"/>
  <c r="F13" i="2"/>
  <c r="F14" i="2" s="1"/>
  <c r="E14" i="2"/>
  <c r="G14" i="2" s="1"/>
  <c r="H14" i="2" l="1"/>
  <c r="J14" i="2" s="1"/>
  <c r="L14" i="2" s="1"/>
  <c r="I14" i="2"/>
  <c r="K14" i="2" s="1"/>
</calcChain>
</file>

<file path=xl/sharedStrings.xml><?xml version="1.0" encoding="utf-8"?>
<sst xmlns="http://schemas.openxmlformats.org/spreadsheetml/2006/main" count="105" uniqueCount="69">
  <si>
    <t>Base: Sinapi Fevereiro de 2018</t>
  </si>
  <si>
    <t>Planilha Orçamentária</t>
  </si>
  <si>
    <t>uni</t>
  </si>
  <si>
    <t>ITEM</t>
  </si>
  <si>
    <t>CÓDIGO</t>
  </si>
  <si>
    <t>FONTE</t>
  </si>
  <si>
    <t>DESCRIÇÃO DOS SERVIÇOS</t>
  </si>
  <si>
    <t>UNID.</t>
  </si>
  <si>
    <t>QUANT.</t>
  </si>
  <si>
    <t>VALOR (R$)</t>
  </si>
  <si>
    <t>C/ BDI (R$)</t>
  </si>
  <si>
    <t>SERVIÇOS PRELIMINARES</t>
  </si>
  <si>
    <t>1.1</t>
  </si>
  <si>
    <t>m²</t>
  </si>
  <si>
    <t>Subtotal Item 1</t>
  </si>
  <si>
    <t>2.1</t>
  </si>
  <si>
    <t>2.2</t>
  </si>
  <si>
    <t>2.3</t>
  </si>
  <si>
    <t>Subtotal Item 2</t>
  </si>
  <si>
    <t>Subtotal Item 3</t>
  </si>
  <si>
    <t>PR. UNIT. (R$)</t>
  </si>
  <si>
    <t>m</t>
  </si>
  <si>
    <t>Subtotal Item 4</t>
  </si>
  <si>
    <t>5.1</t>
  </si>
  <si>
    <t>5.2</t>
  </si>
  <si>
    <t>5.3</t>
  </si>
  <si>
    <t>Subtotal Item 7</t>
  </si>
  <si>
    <t>Placa de obra em chapa de aço galvanizado</t>
  </si>
  <si>
    <t>74209/001</t>
  </si>
  <si>
    <t>SINAPI</t>
  </si>
  <si>
    <t>TOTAL GLOBAL</t>
  </si>
  <si>
    <t>BDI (%)</t>
  </si>
  <si>
    <t>6.1</t>
  </si>
  <si>
    <t>Prefeitura Municipal de Ribeirão do Pinhal</t>
  </si>
  <si>
    <t>(43) 3551 - 8300 / (43) 3551 - 8302 / pinhalengenharia@outlook.com</t>
  </si>
  <si>
    <t>Geral</t>
  </si>
  <si>
    <t>Mês 01</t>
  </si>
  <si>
    <t>Mês 02</t>
  </si>
  <si>
    <t>Mês 03</t>
  </si>
  <si>
    <t>Mês 04</t>
  </si>
  <si>
    <t>nº.</t>
  </si>
  <si>
    <t>Serviço</t>
  </si>
  <si>
    <t>R$</t>
  </si>
  <si>
    <t>%</t>
  </si>
  <si>
    <t>Total</t>
  </si>
  <si>
    <t>Total Acumulado</t>
  </si>
  <si>
    <t>TOTAL COM BDI (23,32%)</t>
  </si>
  <si>
    <t>DEMOLIÇÕES E RETIRADAS</t>
  </si>
  <si>
    <t>Retirada de ripamento em madeira para telha cerâmica</t>
  </si>
  <si>
    <t xml:space="preserve">Retirada de telha cerâmica </t>
  </si>
  <si>
    <t>Retirada de calha em chapa de aço galvanizado</t>
  </si>
  <si>
    <t>COBERTURA</t>
  </si>
  <si>
    <t>Trama de madeira composta por ripas</t>
  </si>
  <si>
    <t>Telhamento com telha cerâmica portuguesa</t>
  </si>
  <si>
    <t>Calha em chapa de aço galvanizado nº. 24 desenvol. 100cm</t>
  </si>
  <si>
    <t>2.4</t>
  </si>
  <si>
    <t>Retirada de forro de madeira</t>
  </si>
  <si>
    <t>FORROS</t>
  </si>
  <si>
    <t>Forro de madeira incluso estrutura de fixação</t>
  </si>
  <si>
    <t>PINTURA</t>
  </si>
  <si>
    <t>Pintura em verniz sintético em madeira 3 demãos</t>
  </si>
  <si>
    <t>Aplicação e lixamento de massa corrida em paredes 2 demãos</t>
  </si>
  <si>
    <t>Aplicação manual de pintura látex acrílica 2 demãos em paredes</t>
  </si>
  <si>
    <t>SERVIÇOS FINAIS</t>
  </si>
  <si>
    <t>Limpeza de obra</t>
  </si>
  <si>
    <t>Cronograma Físico - Financeiro para Reforma da Cobertura da Escola Tancredo Neves</t>
  </si>
  <si>
    <t>Cobertura da Escola Tancredo Neves</t>
  </si>
  <si>
    <t>Reforma da Cobertura da Escola Tancredo Neves</t>
  </si>
  <si>
    <t xml:space="preserve">PREFEITURA DE RIBEIRÃO DO PINHAL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</si>
</sst>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43" fontId="1" fillId="0" borderId="1" xfId="1" applyFont="1" applyBorder="1"/>
    <xf numFmtId="43" fontId="0" fillId="0" borderId="1" xfId="1" applyFont="1" applyBorder="1"/>
    <xf numFmtId="43" fontId="0" fillId="0" borderId="1" xfId="1" applyFont="1" applyBorder="1" applyAlignment="1">
      <alignment vertical="center"/>
    </xf>
    <xf numFmtId="43" fontId="0" fillId="0" borderId="0" xfId="0" applyNumberFormat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43" fontId="1" fillId="2" borderId="3" xfId="0" applyNumberFormat="1" applyFont="1" applyFill="1" applyBorder="1"/>
    <xf numFmtId="0" fontId="1" fillId="2" borderId="4" xfId="0" applyFont="1" applyFill="1" applyBorder="1"/>
    <xf numFmtId="43" fontId="1" fillId="2" borderId="4" xfId="0" applyNumberFormat="1" applyFont="1" applyFill="1" applyBorder="1"/>
    <xf numFmtId="0" fontId="1" fillId="3" borderId="0" xfId="0" applyFont="1" applyFill="1" applyAlignment="1"/>
    <xf numFmtId="0" fontId="1" fillId="3" borderId="0" xfId="0" applyFont="1" applyFill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4" borderId="1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3" fontId="3" fillId="0" borderId="1" xfId="1" applyFont="1" applyBorder="1"/>
    <xf numFmtId="43" fontId="0" fillId="0" borderId="1" xfId="1" applyFont="1" applyBorder="1" applyAlignment="1">
      <alignment horizontal="center"/>
    </xf>
    <xf numFmtId="0" fontId="0" fillId="4" borderId="1" xfId="0" applyFill="1" applyBorder="1"/>
    <xf numFmtId="43" fontId="0" fillId="4" borderId="1" xfId="1" applyFont="1" applyFill="1" applyBorder="1"/>
    <xf numFmtId="0" fontId="0" fillId="4" borderId="10" xfId="0" applyFill="1" applyBorder="1"/>
    <xf numFmtId="0" fontId="0" fillId="4" borderId="12" xfId="0" applyFill="1" applyBorder="1"/>
    <xf numFmtId="0" fontId="1" fillId="0" borderId="0" xfId="0" applyFont="1" applyBorder="1" applyAlignment="1">
      <alignment horizontal="right"/>
    </xf>
    <xf numFmtId="43" fontId="1" fillId="0" borderId="0" xfId="1" applyFont="1" applyBorder="1"/>
    <xf numFmtId="0" fontId="0" fillId="0" borderId="5" xfId="0" applyBorder="1" applyAlignment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4" borderId="10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95250</xdr:rowOff>
    </xdr:from>
    <xdr:to>
      <xdr:col>0</xdr:col>
      <xdr:colOff>446941</xdr:colOff>
      <xdr:row>1</xdr:row>
      <xdr:rowOff>276638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95250"/>
          <a:ext cx="323116" cy="371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0</xdr:col>
      <xdr:colOff>504909</xdr:colOff>
      <xdr:row>2</xdr:row>
      <xdr:rowOff>123825</xdr:rowOff>
    </xdr:to>
    <xdr:pic>
      <xdr:nvPicPr>
        <xdr:cNvPr id="2" name="Imagem 1" descr="Brasão_de_Ribeirão_do_Pinhal.jpg">
          <a:extLst>
            <a:ext uri="{FF2B5EF4-FFF2-40B4-BE49-F238E27FC236}">
              <a16:creationId xmlns:a16="http://schemas.microsoft.com/office/drawing/2014/main" id="{B9AE6868-6E38-418F-9FE6-FF3963763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76200"/>
          <a:ext cx="409659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25" zoomScaleNormal="100" workbookViewId="0">
      <selection activeCell="L9" sqref="L9"/>
    </sheetView>
  </sheetViews>
  <sheetFormatPr defaultRowHeight="15" x14ac:dyDescent="0.25"/>
  <cols>
    <col min="2" max="2" width="10" bestFit="1" customWidth="1"/>
    <col min="3" max="3" width="12.5703125" customWidth="1"/>
    <col min="4" max="4" width="65.42578125" customWidth="1"/>
    <col min="6" max="6" width="9.140625" style="1"/>
    <col min="7" max="7" width="13.42578125" bestFit="1" customWidth="1"/>
    <col min="8" max="8" width="11" bestFit="1" customWidth="1"/>
    <col min="9" max="9" width="11.5703125" bestFit="1" customWidth="1"/>
  </cols>
  <sheetData>
    <row r="1" spans="1:9" x14ac:dyDescent="0.25">
      <c r="A1" s="38" t="s">
        <v>68</v>
      </c>
      <c r="B1" s="38"/>
      <c r="C1" s="38"/>
      <c r="D1" s="38"/>
      <c r="E1" s="38"/>
      <c r="F1" s="38"/>
      <c r="G1" s="38"/>
      <c r="H1" s="38"/>
      <c r="I1" s="38"/>
    </row>
    <row r="2" spans="1:9" ht="24.75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36" t="s">
        <v>66</v>
      </c>
      <c r="B3" s="36"/>
      <c r="C3" s="36"/>
      <c r="D3" s="36"/>
    </row>
    <row r="4" spans="1:9" x14ac:dyDescent="0.25">
      <c r="A4" t="s">
        <v>0</v>
      </c>
    </row>
    <row r="5" spans="1:9" x14ac:dyDescent="0.25">
      <c r="A5" t="s">
        <v>1</v>
      </c>
      <c r="F5" s="21" t="s">
        <v>31</v>
      </c>
      <c r="G5" s="22">
        <v>23.32</v>
      </c>
    </row>
    <row r="7" spans="1:9" x14ac:dyDescent="0.25">
      <c r="A7" s="2"/>
      <c r="B7" s="2"/>
      <c r="C7" s="2"/>
      <c r="D7" s="2" t="s">
        <v>67</v>
      </c>
      <c r="E7" s="2" t="s">
        <v>2</v>
      </c>
      <c r="F7" s="2">
        <v>1</v>
      </c>
      <c r="G7" s="2"/>
      <c r="H7" s="2"/>
      <c r="I7" s="2"/>
    </row>
    <row r="9" spans="1:9" s="1" customFormat="1" x14ac:dyDescent="0.25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20</v>
      </c>
      <c r="H9" s="4" t="s">
        <v>9</v>
      </c>
      <c r="I9" s="4" t="s">
        <v>10</v>
      </c>
    </row>
    <row r="11" spans="1:9" x14ac:dyDescent="0.25">
      <c r="A11" s="4">
        <v>1</v>
      </c>
      <c r="B11" s="4"/>
      <c r="C11" s="4"/>
      <c r="D11" s="4" t="s">
        <v>11</v>
      </c>
      <c r="E11" s="4"/>
      <c r="F11" s="4"/>
      <c r="G11" s="4"/>
      <c r="H11" s="4"/>
      <c r="I11" s="4"/>
    </row>
    <row r="12" spans="1:9" x14ac:dyDescent="0.25">
      <c r="A12" s="2" t="s">
        <v>12</v>
      </c>
      <c r="B12" s="2" t="s">
        <v>29</v>
      </c>
      <c r="C12" s="2" t="s">
        <v>28</v>
      </c>
      <c r="D12" s="3" t="s">
        <v>27</v>
      </c>
      <c r="E12" s="2" t="s">
        <v>13</v>
      </c>
      <c r="F12" s="2">
        <v>6</v>
      </c>
      <c r="G12" s="3">
        <v>331.59</v>
      </c>
      <c r="H12" s="12">
        <f>F12*G12</f>
        <v>1989.54</v>
      </c>
      <c r="I12" s="12">
        <f>1.224*H12</f>
        <v>2435.1969599999998</v>
      </c>
    </row>
    <row r="13" spans="1:9" x14ac:dyDescent="0.25">
      <c r="A13" s="39" t="s">
        <v>14</v>
      </c>
      <c r="B13" s="40"/>
      <c r="C13" s="40"/>
      <c r="D13" s="40"/>
      <c r="E13" s="40"/>
      <c r="F13" s="40"/>
      <c r="G13" s="41"/>
      <c r="H13" s="11">
        <f>SUM(H12:H12)</f>
        <v>1989.54</v>
      </c>
      <c r="I13" s="11">
        <f>SUM(I12:I12)</f>
        <v>2435.1969599999998</v>
      </c>
    </row>
    <row r="14" spans="1:9" x14ac:dyDescent="0.25">
      <c r="A14" s="4">
        <v>2</v>
      </c>
      <c r="B14" s="6"/>
      <c r="C14" s="6"/>
      <c r="D14" s="4" t="s">
        <v>47</v>
      </c>
      <c r="E14" s="5"/>
      <c r="F14" s="10"/>
      <c r="G14" s="5"/>
      <c r="H14" s="5"/>
      <c r="I14" s="5"/>
    </row>
    <row r="15" spans="1:9" x14ac:dyDescent="0.25">
      <c r="A15" s="2" t="s">
        <v>15</v>
      </c>
      <c r="B15" s="2" t="s">
        <v>29</v>
      </c>
      <c r="C15" s="2">
        <v>97650</v>
      </c>
      <c r="D15" s="3" t="s">
        <v>48</v>
      </c>
      <c r="E15" s="2" t="s">
        <v>13</v>
      </c>
      <c r="F15" s="2">
        <v>333.44</v>
      </c>
      <c r="G15" s="12">
        <v>5.96</v>
      </c>
      <c r="H15" s="12">
        <f>F15*G15</f>
        <v>1987.3024</v>
      </c>
      <c r="I15" s="12">
        <f>1.224*H15</f>
        <v>2432.4581376000001</v>
      </c>
    </row>
    <row r="16" spans="1:9" x14ac:dyDescent="0.25">
      <c r="A16" s="2" t="s">
        <v>16</v>
      </c>
      <c r="B16" s="2" t="s">
        <v>29</v>
      </c>
      <c r="C16" s="2">
        <v>97647</v>
      </c>
      <c r="D16" s="3" t="s">
        <v>49</v>
      </c>
      <c r="E16" s="2" t="s">
        <v>13</v>
      </c>
      <c r="F16" s="2">
        <v>333.44</v>
      </c>
      <c r="G16" s="12">
        <v>2.77</v>
      </c>
      <c r="H16" s="12">
        <f t="shared" ref="H16:H18" si="0">F16*G16</f>
        <v>923.62879999999996</v>
      </c>
      <c r="I16" s="12">
        <f t="shared" ref="I16:I18" si="1">1.224*H16</f>
        <v>1130.5216512</v>
      </c>
    </row>
    <row r="17" spans="1:9" s="7" customFormat="1" x14ac:dyDescent="0.25">
      <c r="A17" s="2" t="s">
        <v>17</v>
      </c>
      <c r="B17" s="8" t="s">
        <v>29</v>
      </c>
      <c r="C17" s="2">
        <v>97638</v>
      </c>
      <c r="D17" s="9" t="s">
        <v>50</v>
      </c>
      <c r="E17" s="8" t="s">
        <v>21</v>
      </c>
      <c r="F17" s="8">
        <v>23.1</v>
      </c>
      <c r="G17" s="13">
        <v>6.2</v>
      </c>
      <c r="H17" s="13">
        <f t="shared" si="0"/>
        <v>143.22</v>
      </c>
      <c r="I17" s="12">
        <f t="shared" si="1"/>
        <v>175.30127999999999</v>
      </c>
    </row>
    <row r="18" spans="1:9" s="7" customFormat="1" x14ac:dyDescent="0.25">
      <c r="A18" s="2" t="s">
        <v>55</v>
      </c>
      <c r="B18" s="8" t="s">
        <v>29</v>
      </c>
      <c r="C18" s="2">
        <v>97640</v>
      </c>
      <c r="D18" s="9" t="s">
        <v>56</v>
      </c>
      <c r="E18" s="8" t="s">
        <v>13</v>
      </c>
      <c r="F18" s="8">
        <v>65.599999999999994</v>
      </c>
      <c r="G18" s="13">
        <v>1.34</v>
      </c>
      <c r="H18" s="13">
        <f t="shared" si="0"/>
        <v>87.903999999999996</v>
      </c>
      <c r="I18" s="12">
        <f t="shared" si="1"/>
        <v>107.59449599999999</v>
      </c>
    </row>
    <row r="19" spans="1:9" x14ac:dyDescent="0.25">
      <c r="A19" s="37" t="s">
        <v>18</v>
      </c>
      <c r="B19" s="37"/>
      <c r="C19" s="37"/>
      <c r="D19" s="37"/>
      <c r="E19" s="37"/>
      <c r="F19" s="37"/>
      <c r="G19" s="37"/>
      <c r="H19" s="11">
        <f>SUM(H15:H18)</f>
        <v>3142.0551999999998</v>
      </c>
      <c r="I19" s="11">
        <f>SUM(I15:I18)</f>
        <v>3845.8755648000006</v>
      </c>
    </row>
    <row r="21" spans="1:9" x14ac:dyDescent="0.25">
      <c r="A21" s="4">
        <v>3</v>
      </c>
      <c r="B21" s="4"/>
      <c r="C21" s="4"/>
      <c r="D21" s="4" t="s">
        <v>51</v>
      </c>
      <c r="E21" s="5"/>
      <c r="F21" s="10"/>
      <c r="G21" s="5"/>
      <c r="H21" s="5"/>
      <c r="I21" s="5"/>
    </row>
    <row r="22" spans="1:9" x14ac:dyDescent="0.25">
      <c r="A22" s="2" t="s">
        <v>23</v>
      </c>
      <c r="B22" s="2" t="s">
        <v>29</v>
      </c>
      <c r="C22" s="2">
        <v>92540</v>
      </c>
      <c r="D22" s="3" t="s">
        <v>52</v>
      </c>
      <c r="E22" s="2" t="s">
        <v>21</v>
      </c>
      <c r="F22" s="2">
        <v>333.44</v>
      </c>
      <c r="G22" s="12">
        <v>10.9</v>
      </c>
      <c r="H22" s="12">
        <f>F22*G22</f>
        <v>3634.4960000000001</v>
      </c>
      <c r="I22" s="12">
        <f>1.224*H22</f>
        <v>4448.6231040000002</v>
      </c>
    </row>
    <row r="23" spans="1:9" x14ac:dyDescent="0.25">
      <c r="A23" s="2" t="s">
        <v>24</v>
      </c>
      <c r="B23" s="2" t="s">
        <v>29</v>
      </c>
      <c r="C23" s="2">
        <v>94198</v>
      </c>
      <c r="D23" s="3" t="s">
        <v>53</v>
      </c>
      <c r="E23" s="2" t="s">
        <v>21</v>
      </c>
      <c r="F23" s="2">
        <v>333.44</v>
      </c>
      <c r="G23" s="12">
        <v>31.25</v>
      </c>
      <c r="H23" s="12">
        <f t="shared" ref="H23:H24" si="2">F23*G23</f>
        <v>10420</v>
      </c>
      <c r="I23" s="12">
        <f t="shared" ref="I23:I24" si="3">1.224*H23</f>
        <v>12754.08</v>
      </c>
    </row>
    <row r="24" spans="1:9" x14ac:dyDescent="0.25">
      <c r="A24" s="2" t="s">
        <v>25</v>
      </c>
      <c r="B24" s="2" t="s">
        <v>29</v>
      </c>
      <c r="C24" s="2">
        <v>94229</v>
      </c>
      <c r="D24" s="3" t="s">
        <v>54</v>
      </c>
      <c r="E24" s="2" t="s">
        <v>2</v>
      </c>
      <c r="F24" s="2">
        <v>23.1</v>
      </c>
      <c r="G24" s="12">
        <v>119.32</v>
      </c>
      <c r="H24" s="12">
        <f t="shared" si="2"/>
        <v>2756.2919999999999</v>
      </c>
      <c r="I24" s="12">
        <f t="shared" si="3"/>
        <v>3373.7014079999999</v>
      </c>
    </row>
    <row r="25" spans="1:9" x14ac:dyDescent="0.25">
      <c r="A25" s="37" t="s">
        <v>19</v>
      </c>
      <c r="B25" s="37"/>
      <c r="C25" s="37"/>
      <c r="D25" s="37"/>
      <c r="E25" s="37"/>
      <c r="F25" s="37"/>
      <c r="G25" s="37"/>
      <c r="H25" s="11">
        <f>SUM(H22:H24)</f>
        <v>16810.788</v>
      </c>
      <c r="I25" s="11">
        <f>SUM(I22:I24)</f>
        <v>20576.404512000001</v>
      </c>
    </row>
    <row r="27" spans="1:9" x14ac:dyDescent="0.25">
      <c r="A27" s="4">
        <v>4</v>
      </c>
      <c r="B27" s="4"/>
      <c r="C27" s="4"/>
      <c r="D27" s="4" t="s">
        <v>57</v>
      </c>
      <c r="E27" s="5"/>
      <c r="F27" s="10"/>
      <c r="G27" s="5"/>
      <c r="H27" s="5"/>
      <c r="I27" s="5"/>
    </row>
    <row r="28" spans="1:9" x14ac:dyDescent="0.25">
      <c r="A28" s="2" t="s">
        <v>32</v>
      </c>
      <c r="B28" s="2" t="s">
        <v>29</v>
      </c>
      <c r="C28" s="2">
        <v>96112</v>
      </c>
      <c r="D28" s="3" t="s">
        <v>58</v>
      </c>
      <c r="E28" s="2" t="s">
        <v>21</v>
      </c>
      <c r="F28" s="2">
        <v>65.599999999999994</v>
      </c>
      <c r="G28" s="2">
        <v>91.69</v>
      </c>
      <c r="H28" s="12">
        <f>F28*G28</f>
        <v>6014.8639999999996</v>
      </c>
      <c r="I28" s="12">
        <f>1.224*H28</f>
        <v>7362.1935359999998</v>
      </c>
    </row>
    <row r="29" spans="1:9" x14ac:dyDescent="0.25">
      <c r="A29" s="37" t="s">
        <v>22</v>
      </c>
      <c r="B29" s="37"/>
      <c r="C29" s="37"/>
      <c r="D29" s="37"/>
      <c r="E29" s="37"/>
      <c r="F29" s="37"/>
      <c r="G29" s="37"/>
      <c r="H29" s="11">
        <f>SUM(H28:H28)</f>
        <v>6014.8639999999996</v>
      </c>
      <c r="I29" s="11">
        <f>SUM(I28:I28)</f>
        <v>7362.1935359999998</v>
      </c>
    </row>
    <row r="31" spans="1:9" x14ac:dyDescent="0.25">
      <c r="A31" s="4">
        <v>5</v>
      </c>
      <c r="B31" s="4"/>
      <c r="C31" s="4"/>
      <c r="D31" s="4" t="s">
        <v>59</v>
      </c>
      <c r="E31" s="4"/>
      <c r="F31" s="4"/>
      <c r="G31" s="4"/>
      <c r="H31" s="4"/>
      <c r="I31" s="4"/>
    </row>
    <row r="32" spans="1:9" s="7" customFormat="1" x14ac:dyDescent="0.25">
      <c r="A32" s="8" t="s">
        <v>23</v>
      </c>
      <c r="B32" s="8" t="s">
        <v>29</v>
      </c>
      <c r="C32" s="8">
        <v>6082</v>
      </c>
      <c r="D32" s="9" t="s">
        <v>60</v>
      </c>
      <c r="E32" s="8" t="s">
        <v>13</v>
      </c>
      <c r="F32" s="8">
        <v>196.79</v>
      </c>
      <c r="G32" s="13">
        <v>17.579999999999998</v>
      </c>
      <c r="H32" s="13">
        <f>F32*G32</f>
        <v>3459.5681999999997</v>
      </c>
      <c r="I32" s="13">
        <f>1.224*H32</f>
        <v>4234.5114767999994</v>
      </c>
    </row>
    <row r="33" spans="1:9" x14ac:dyDescent="0.25">
      <c r="A33" s="8" t="s">
        <v>24</v>
      </c>
      <c r="B33" s="2" t="s">
        <v>29</v>
      </c>
      <c r="C33" s="2">
        <v>88497</v>
      </c>
      <c r="D33" s="3" t="s">
        <v>61</v>
      </c>
      <c r="E33" s="2" t="s">
        <v>13</v>
      </c>
      <c r="F33" s="2">
        <v>336.31</v>
      </c>
      <c r="G33" s="12">
        <v>13.27</v>
      </c>
      <c r="H33" s="13">
        <f t="shared" ref="H33:H34" si="4">F33*G33</f>
        <v>4462.8337000000001</v>
      </c>
      <c r="I33" s="13">
        <f t="shared" ref="I33:I34" si="5">1.224*H33</f>
        <v>5462.5084488000002</v>
      </c>
    </row>
    <row r="34" spans="1:9" x14ac:dyDescent="0.25">
      <c r="A34" s="8" t="s">
        <v>25</v>
      </c>
      <c r="B34" s="2" t="s">
        <v>29</v>
      </c>
      <c r="C34" s="2">
        <v>88489</v>
      </c>
      <c r="D34" s="3" t="s">
        <v>62</v>
      </c>
      <c r="E34" s="2" t="s">
        <v>13</v>
      </c>
      <c r="F34" s="2">
        <v>336.31</v>
      </c>
      <c r="G34" s="12">
        <v>10.6</v>
      </c>
      <c r="H34" s="13">
        <f t="shared" si="4"/>
        <v>3564.886</v>
      </c>
      <c r="I34" s="13">
        <f t="shared" si="5"/>
        <v>4363.4204639999998</v>
      </c>
    </row>
    <row r="35" spans="1:9" x14ac:dyDescent="0.25">
      <c r="A35" s="37" t="s">
        <v>26</v>
      </c>
      <c r="B35" s="37"/>
      <c r="C35" s="37"/>
      <c r="D35" s="37"/>
      <c r="E35" s="37"/>
      <c r="F35" s="37"/>
      <c r="G35" s="37"/>
      <c r="H35" s="11">
        <f>SUM(H32:H34)</f>
        <v>11487.287899999999</v>
      </c>
      <c r="I35" s="11">
        <f>SUM(I32:I34)</f>
        <v>14060.4403896</v>
      </c>
    </row>
    <row r="36" spans="1:9" x14ac:dyDescent="0.25">
      <c r="A36" s="34"/>
      <c r="B36" s="34"/>
      <c r="C36" s="34"/>
      <c r="D36" s="34"/>
      <c r="E36" s="34"/>
      <c r="F36" s="34"/>
      <c r="G36" s="34"/>
      <c r="H36" s="35"/>
      <c r="I36" s="35"/>
    </row>
    <row r="37" spans="1:9" x14ac:dyDescent="0.25">
      <c r="A37" s="4">
        <v>6</v>
      </c>
      <c r="B37" s="4"/>
      <c r="C37" s="4"/>
      <c r="D37" s="4" t="s">
        <v>63</v>
      </c>
      <c r="E37" s="5"/>
      <c r="F37" s="10"/>
      <c r="G37" s="5"/>
      <c r="H37" s="5"/>
      <c r="I37" s="5"/>
    </row>
    <row r="38" spans="1:9" x14ac:dyDescent="0.25">
      <c r="A38" s="2" t="s">
        <v>32</v>
      </c>
      <c r="B38" s="2" t="s">
        <v>29</v>
      </c>
      <c r="C38" s="2">
        <v>9537</v>
      </c>
      <c r="D38" s="3" t="s">
        <v>64</v>
      </c>
      <c r="E38" s="2" t="s">
        <v>13</v>
      </c>
      <c r="F38" s="2">
        <v>208.96</v>
      </c>
      <c r="G38" s="2">
        <v>2.68</v>
      </c>
      <c r="H38" s="12">
        <f>F38*G38</f>
        <v>560.01280000000008</v>
      </c>
      <c r="I38" s="12">
        <f>1.224*H38</f>
        <v>685.45566720000011</v>
      </c>
    </row>
    <row r="39" spans="1:9" x14ac:dyDescent="0.25">
      <c r="A39" s="37" t="s">
        <v>22</v>
      </c>
      <c r="B39" s="37"/>
      <c r="C39" s="37"/>
      <c r="D39" s="37"/>
      <c r="E39" s="37"/>
      <c r="F39" s="37"/>
      <c r="G39" s="37"/>
      <c r="H39" s="11">
        <f>SUM(H38:H38)</f>
        <v>560.01280000000008</v>
      </c>
      <c r="I39" s="11">
        <f>SUM(I38:I38)</f>
        <v>685.45566720000011</v>
      </c>
    </row>
    <row r="41" spans="1:9" x14ac:dyDescent="0.25">
      <c r="A41" s="15"/>
      <c r="B41" s="16"/>
      <c r="C41" s="16"/>
      <c r="D41" s="16" t="s">
        <v>30</v>
      </c>
      <c r="E41" s="16"/>
      <c r="F41" s="17"/>
      <c r="G41" s="16"/>
      <c r="H41" s="18">
        <f>H35+H29+H25+H19+H39+H13</f>
        <v>40004.547899999998</v>
      </c>
      <c r="I41" s="19"/>
    </row>
    <row r="42" spans="1:9" x14ac:dyDescent="0.25">
      <c r="A42" s="15"/>
      <c r="B42" s="16"/>
      <c r="C42" s="16"/>
      <c r="D42" s="16" t="s">
        <v>46</v>
      </c>
      <c r="E42" s="16"/>
      <c r="F42" s="17"/>
      <c r="G42" s="16"/>
      <c r="H42" s="16"/>
      <c r="I42" s="20">
        <f>I35+I29+I25+I19+I39+I13</f>
        <v>48965.566629600005</v>
      </c>
    </row>
    <row r="44" spans="1:9" x14ac:dyDescent="0.25">
      <c r="H44" s="14"/>
    </row>
  </sheetData>
  <mergeCells count="7">
    <mergeCell ref="A39:G39"/>
    <mergeCell ref="A19:G19"/>
    <mergeCell ref="A25:G25"/>
    <mergeCell ref="A35:G35"/>
    <mergeCell ref="A1:I2"/>
    <mergeCell ref="A13:G13"/>
    <mergeCell ref="A29:G29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zoomScaleNormal="100" zoomScaleSheetLayoutView="100" workbookViewId="0">
      <selection activeCell="F17" sqref="F17"/>
    </sheetView>
  </sheetViews>
  <sheetFormatPr defaultRowHeight="15" x14ac:dyDescent="0.25"/>
  <cols>
    <col min="1" max="1" width="9.28515625" customWidth="1"/>
    <col min="2" max="2" width="33.5703125" bestFit="1" customWidth="1"/>
    <col min="3" max="3" width="10.5703125" bestFit="1" customWidth="1"/>
    <col min="5" max="5" width="10.5703125" bestFit="1" customWidth="1"/>
    <col min="7" max="7" width="10.5703125" bestFit="1" customWidth="1"/>
    <col min="9" max="9" width="10.5703125" bestFit="1" customWidth="1"/>
    <col min="11" max="11" width="10.5703125" bestFit="1" customWidth="1"/>
  </cols>
  <sheetData>
    <row r="1" spans="1:12" x14ac:dyDescent="0.25">
      <c r="A1" s="23"/>
      <c r="B1" s="42" t="s">
        <v>33</v>
      </c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x14ac:dyDescent="0.25">
      <c r="A2" s="24"/>
      <c r="B2" s="44" t="s">
        <v>65</v>
      </c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12" x14ac:dyDescent="0.25">
      <c r="A3" s="25"/>
      <c r="B3" s="46" t="s">
        <v>34</v>
      </c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12" x14ac:dyDescent="0.25">
      <c r="A4" s="32"/>
      <c r="B4" s="33"/>
      <c r="C4" s="48" t="s">
        <v>35</v>
      </c>
      <c r="D4" s="49"/>
      <c r="E4" s="50" t="s">
        <v>36</v>
      </c>
      <c r="F4" s="50"/>
      <c r="G4" s="50" t="s">
        <v>37</v>
      </c>
      <c r="H4" s="50"/>
      <c r="I4" s="50" t="s">
        <v>38</v>
      </c>
      <c r="J4" s="50"/>
      <c r="K4" s="50" t="s">
        <v>39</v>
      </c>
      <c r="L4" s="50"/>
    </row>
    <row r="5" spans="1:12" x14ac:dyDescent="0.25">
      <c r="A5" s="26" t="s">
        <v>40</v>
      </c>
      <c r="B5" s="26" t="s">
        <v>41</v>
      </c>
      <c r="C5" s="27" t="s">
        <v>42</v>
      </c>
      <c r="D5" s="27" t="s">
        <v>43</v>
      </c>
      <c r="E5" s="27" t="s">
        <v>42</v>
      </c>
      <c r="F5" s="27" t="s">
        <v>43</v>
      </c>
      <c r="G5" s="27" t="s">
        <v>42</v>
      </c>
      <c r="H5" s="27" t="s">
        <v>43</v>
      </c>
      <c r="I5" s="27" t="s">
        <v>42</v>
      </c>
      <c r="J5" s="27" t="s">
        <v>43</v>
      </c>
      <c r="K5" s="27" t="s">
        <v>42</v>
      </c>
      <c r="L5" s="27" t="s">
        <v>43</v>
      </c>
    </row>
    <row r="6" spans="1:12" x14ac:dyDescent="0.25">
      <c r="A6" s="2">
        <v>1</v>
      </c>
      <c r="B6" s="3" t="str">
        <f>Orçamento!D11</f>
        <v>SERVIÇOS PRELIMINARES</v>
      </c>
      <c r="C6" s="28">
        <f>Orçamento!I13</f>
        <v>2435.1969599999998</v>
      </c>
      <c r="D6" s="29">
        <f>((C6*100)/C13)</f>
        <v>4.9732845499798772</v>
      </c>
      <c r="E6" s="29">
        <f>C6</f>
        <v>2435.1969599999998</v>
      </c>
      <c r="F6" s="29">
        <v>100</v>
      </c>
      <c r="G6" s="29"/>
      <c r="H6" s="29"/>
      <c r="I6" s="29"/>
      <c r="J6" s="29"/>
      <c r="K6" s="29"/>
      <c r="L6" s="29"/>
    </row>
    <row r="7" spans="1:12" x14ac:dyDescent="0.25">
      <c r="A7" s="2">
        <v>2</v>
      </c>
      <c r="B7" s="3" t="str">
        <f>Orçamento!D14</f>
        <v>DEMOLIÇÕES E RETIRADAS</v>
      </c>
      <c r="C7" s="28">
        <f>Orçamento!I19</f>
        <v>3845.8755648000006</v>
      </c>
      <c r="D7" s="29">
        <f>((C7*100)/$C13)</f>
        <v>7.8542449919800239</v>
      </c>
      <c r="E7" s="29">
        <f>C7</f>
        <v>3845.8755648000006</v>
      </c>
      <c r="F7" s="29">
        <v>100</v>
      </c>
      <c r="G7" s="29"/>
      <c r="H7" s="29"/>
      <c r="I7" s="29"/>
      <c r="J7" s="29"/>
      <c r="K7" s="29"/>
      <c r="L7" s="29"/>
    </row>
    <row r="8" spans="1:12" x14ac:dyDescent="0.25">
      <c r="A8" s="2">
        <v>3</v>
      </c>
      <c r="B8" s="3" t="str">
        <f>Orçamento!D21</f>
        <v>COBERTURA</v>
      </c>
      <c r="C8" s="28">
        <f>Orçamento!I25</f>
        <v>20576.404512000001</v>
      </c>
      <c r="D8" s="29">
        <f>((C8*100)/$C13)</f>
        <v>42.022192181804407</v>
      </c>
      <c r="E8" s="29">
        <f>0.5*C8</f>
        <v>10288.202256</v>
      </c>
      <c r="F8" s="29">
        <v>50</v>
      </c>
      <c r="G8" s="29">
        <f>0.5*C8</f>
        <v>10288.202256</v>
      </c>
      <c r="H8" s="29">
        <v>50</v>
      </c>
      <c r="I8" s="29"/>
      <c r="J8" s="29"/>
      <c r="K8" s="29"/>
      <c r="L8" s="29"/>
    </row>
    <row r="9" spans="1:12" x14ac:dyDescent="0.25">
      <c r="A9" s="2">
        <v>4</v>
      </c>
      <c r="B9" s="3" t="str">
        <f>Orçamento!D27</f>
        <v>FORROS</v>
      </c>
      <c r="C9" s="28">
        <f>Orçamento!I29</f>
        <v>7362.1935359999998</v>
      </c>
      <c r="D9" s="29">
        <f>((C9*100)/$C13)</f>
        <v>15.035450506865995</v>
      </c>
      <c r="E9" s="29"/>
      <c r="F9" s="29"/>
      <c r="G9" s="29"/>
      <c r="H9" s="29"/>
      <c r="I9" s="29">
        <f>0.8*C9</f>
        <v>5889.7548287999998</v>
      </c>
      <c r="J9" s="29">
        <v>80</v>
      </c>
      <c r="K9" s="29">
        <f>0.2*C9</f>
        <v>1472.4387072</v>
      </c>
      <c r="L9" s="29">
        <v>20</v>
      </c>
    </row>
    <row r="10" spans="1:12" x14ac:dyDescent="0.25">
      <c r="A10" s="2">
        <v>5</v>
      </c>
      <c r="B10" s="3" t="str">
        <f>Orçamento!D31</f>
        <v>PINTURA</v>
      </c>
      <c r="C10" s="28">
        <f>Orçamento!I35</f>
        <v>14060.4403896</v>
      </c>
      <c r="D10" s="29">
        <f>((C10*100)/$C13)</f>
        <v>28.714954931411683</v>
      </c>
      <c r="E10" s="29"/>
      <c r="F10" s="29"/>
      <c r="G10" s="29"/>
      <c r="H10" s="29"/>
      <c r="I10" s="29"/>
      <c r="J10" s="29"/>
      <c r="K10" s="29">
        <f>C10</f>
        <v>14060.4403896</v>
      </c>
      <c r="L10" s="29">
        <v>100</v>
      </c>
    </row>
    <row r="11" spans="1:12" x14ac:dyDescent="0.25">
      <c r="A11" s="2">
        <v>6</v>
      </c>
      <c r="B11" s="3" t="str">
        <f>Orçamento!D37</f>
        <v>SERVIÇOS FINAIS</v>
      </c>
      <c r="C11" s="28">
        <f>Orçamento!I39</f>
        <v>685.45566720000011</v>
      </c>
      <c r="D11" s="29">
        <f>((C11*100)/$C13)</f>
        <v>1.3998728379580065</v>
      </c>
      <c r="E11" s="29"/>
      <c r="F11" s="29"/>
      <c r="G11" s="29"/>
      <c r="H11" s="29"/>
      <c r="I11" s="29"/>
      <c r="J11" s="29"/>
      <c r="K11" s="29">
        <f>C11</f>
        <v>685.45566720000011</v>
      </c>
      <c r="L11" s="29">
        <v>100</v>
      </c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0"/>
      <c r="B13" s="30" t="s">
        <v>44</v>
      </c>
      <c r="C13" s="31">
        <f>SUM(C6:C12)</f>
        <v>48965.566629600005</v>
      </c>
      <c r="D13" s="31">
        <f>SUM(D6:D12)</f>
        <v>99.999999999999986</v>
      </c>
      <c r="E13" s="31">
        <f>SUM(E6:E11)</f>
        <v>16569.274780799999</v>
      </c>
      <c r="F13" s="31">
        <f>((E13*100)/C13)</f>
        <v>33.838625632862097</v>
      </c>
      <c r="G13" s="31">
        <f>SUM(G6:G12)</f>
        <v>10288.202256</v>
      </c>
      <c r="H13" s="31">
        <f>((G13*100)/C13)</f>
        <v>21.011096090902203</v>
      </c>
      <c r="I13" s="31">
        <f>SUM(I6:I12)</f>
        <v>5889.7548287999998</v>
      </c>
      <c r="J13" s="31">
        <f>((I13*100)/C13)</f>
        <v>12.028360405492796</v>
      </c>
      <c r="K13" s="31">
        <f>SUM(K6:K12)</f>
        <v>16218.334763999999</v>
      </c>
      <c r="L13" s="31">
        <f>((K13*100)/C13)</f>
        <v>33.121917870742891</v>
      </c>
    </row>
    <row r="14" spans="1:12" x14ac:dyDescent="0.25">
      <c r="A14" s="30"/>
      <c r="B14" s="30" t="s">
        <v>45</v>
      </c>
      <c r="C14" s="31"/>
      <c r="D14" s="31"/>
      <c r="E14" s="31">
        <f>E13</f>
        <v>16569.274780799999</v>
      </c>
      <c r="F14" s="31">
        <f>F13</f>
        <v>33.838625632862097</v>
      </c>
      <c r="G14" s="31">
        <f>(E14+G13)</f>
        <v>26857.477036799999</v>
      </c>
      <c r="H14" s="31">
        <f>((G14*100)/C13)</f>
        <v>54.849721723764304</v>
      </c>
      <c r="I14" s="31">
        <f t="shared" ref="I14:L14" si="0">(G14+I13)</f>
        <v>32747.231865599999</v>
      </c>
      <c r="J14" s="31">
        <f t="shared" si="0"/>
        <v>66.878082129257095</v>
      </c>
      <c r="K14" s="31">
        <f t="shared" si="0"/>
        <v>48965.566629599998</v>
      </c>
      <c r="L14" s="31">
        <f t="shared" si="0"/>
        <v>99.999999999999986</v>
      </c>
    </row>
  </sheetData>
  <mergeCells count="8">
    <mergeCell ref="B1:L1"/>
    <mergeCell ref="B2:L2"/>
    <mergeCell ref="B3:L3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2018-07-30T12:02:34Z</dcterms:modified>
</cp:coreProperties>
</file>